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Gyakorlatok_21\"/>
    </mc:Choice>
  </mc:AlternateContent>
  <xr:revisionPtr revIDLastSave="0" documentId="13_ncr:1_{CFCBE714-8DE7-474B-A668-59A7AA81E2C4}" xr6:coauthVersionLast="46" xr6:coauthVersionMax="46" xr10:uidLastSave="{00000000-0000-0000-0000-000000000000}"/>
  <bookViews>
    <workbookView xWindow="14100" yWindow="45" windowWidth="14625" windowHeight="14895" xr2:uid="{00000000-000D-0000-FFFF-FFFF00000000}"/>
  </bookViews>
  <sheets>
    <sheet name="Növényvédőszer1" sheetId="8" r:id="rId1"/>
    <sheet name="Növényvédőszer2" sheetId="9" r:id="rId2"/>
    <sheet name="Vízlágyítás" sheetId="10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0" l="1"/>
  <c r="F50" i="10"/>
  <c r="B49" i="10"/>
  <c r="H48" i="10"/>
  <c r="B48" i="10"/>
  <c r="G45" i="10"/>
  <c r="E47" i="10"/>
  <c r="E45" i="10"/>
  <c r="E46" i="10"/>
  <c r="E44" i="10"/>
  <c r="D41" i="10"/>
  <c r="G35" i="10"/>
  <c r="E35" i="10"/>
  <c r="B34" i="10"/>
  <c r="G33" i="10"/>
  <c r="G29" i="10"/>
  <c r="E31" i="10"/>
  <c r="E29" i="10"/>
  <c r="E30" i="10"/>
  <c r="E28" i="10"/>
  <c r="D25" i="10"/>
  <c r="F19" i="10"/>
  <c r="F10" i="10"/>
  <c r="D16" i="9"/>
  <c r="D11" i="9"/>
  <c r="E9" i="9"/>
  <c r="E7" i="9"/>
  <c r="I6" i="9"/>
  <c r="B22" i="8"/>
  <c r="C22" i="8" s="1"/>
  <c r="D17" i="9" s="1"/>
  <c r="D18" i="9" s="1"/>
  <c r="E16" i="8"/>
  <c r="E14" i="8"/>
  <c r="G6" i="8"/>
  <c r="F10" i="8"/>
  <c r="F7" i="8"/>
  <c r="F8" i="8"/>
  <c r="F9" i="8"/>
  <c r="F6" i="8"/>
</calcChain>
</file>

<file path=xl/sharedStrings.xml><?xml version="1.0" encoding="utf-8"?>
<sst xmlns="http://schemas.openxmlformats.org/spreadsheetml/2006/main" count="137" uniqueCount="83">
  <si>
    <t>Atomtömegek: H:1, O:16, S:32, Cl:35,5, Ca:40, Cu:63,5</t>
  </si>
  <si>
    <t>3. 20 ml kálciumhidroxid oldatot megtitrálunk 1 m HCl oldattal. A fogyás 5 ml.</t>
  </si>
  <si>
    <t>Hány mmol/ml a kalciumhidroxid oldat koncentrációja?</t>
  </si>
  <si>
    <r>
      <t>1. Hány tömeg % rezet tartalmaz a kristályvizes rézszulfát (CuSO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O)?</t>
    </r>
  </si>
  <si>
    <r>
      <t>2. Hány millimól rézszulfátot tartalmaz 2 g kristályvizes rézszulfát (CuSO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O)?</t>
    </r>
  </si>
  <si>
    <r>
      <t>4. 2 g kristályvizes rézszulfát (CuSO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.5H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O)  8,016 millimól rézszulfátot tartalmaz. </t>
    </r>
  </si>
  <si>
    <t>A 3. szerinti kálciumhidroxid oldatból hány ml felel meg ennek?</t>
  </si>
  <si>
    <t>Permetlé készítéshez 20 NK foknál keményebb víz nem használható fel.</t>
  </si>
  <si>
    <t>Ezek feleslege lúgossá teszi a vizet. Ennek elkerülésére 10 NK fokig lágyítjuk a vizet.</t>
  </si>
  <si>
    <t>1 NK-fok keménységű a víz, ha 100 ml-ben 1 mg CaO-val egyenértékű Ca, ill Mg só van.</t>
  </si>
  <si>
    <t xml:space="preserve"> Hány g CaO-nak megfelelő keménységet kell lágyítani?</t>
  </si>
  <si>
    <t>3. Hány kg 10 kristályvizes szóda kell a fenti vízlágyításhoz?</t>
  </si>
  <si>
    <t>4. Hány kg 12 kristályvizes trinátriumfoszfát (trisó) kell a fenti vízlágyításhoz?</t>
  </si>
  <si>
    <r>
      <t>1. 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vizünk keménysége 22 NK-fok. Keménysége hány g CaO-nak felel meg?</t>
    </r>
  </si>
  <si>
    <t>Bordói lé készítés</t>
  </si>
  <si>
    <r>
      <t>1 mol  CuSO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.5H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</si>
  <si>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összetétel</t>
  </si>
  <si>
    <t>g/mol</t>
  </si>
  <si>
    <t>mol Cu</t>
  </si>
  <si>
    <t>mol S</t>
  </si>
  <si>
    <t>mol O</t>
  </si>
  <si>
    <r>
      <t>mol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</si>
  <si>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móltömeg:</t>
  </si>
  <si>
    <t>Cu-t tartalmaz</t>
  </si>
  <si>
    <t>mmol</t>
  </si>
  <si>
    <r>
      <t>mmol  CuSO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.5H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</si>
  <si>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g</t>
  </si>
  <si>
    <t>x</t>
  </si>
  <si>
    <t>x = 1000*2/249,5 =</t>
  </si>
  <si>
    <r>
      <t>mmol CuSO</t>
    </r>
    <r>
      <rPr>
        <b/>
        <vertAlign val="subscript"/>
        <sz val="12"/>
        <color rgb="FF000000"/>
        <rFont val="Times New Roman"/>
        <family val="1"/>
        <charset val="238"/>
      </rPr>
      <t>4</t>
    </r>
  </si>
  <si>
    <t>Ez hány millimól kalciumhidroxidnak felel meg?</t>
  </si>
  <si>
    <r>
      <t>CuSO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 xml:space="preserve"> + Ca(OH)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 = </t>
    </r>
    <r>
      <rPr>
        <u/>
        <sz val="12"/>
        <color rgb="FF000000"/>
        <rFont val="Times New Roman"/>
        <family val="1"/>
        <charset val="238"/>
      </rPr>
      <t>Cu(OH)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 + </t>
    </r>
    <r>
      <rPr>
        <u/>
        <sz val="12"/>
        <color rgb="FF000000"/>
        <rFont val="Times New Roman"/>
        <family val="1"/>
        <charset val="238"/>
      </rPr>
      <t>CaSO</t>
    </r>
    <r>
      <rPr>
        <vertAlign val="subscript"/>
        <sz val="12"/>
        <color rgb="FF000000"/>
        <rFont val="Times New Roman"/>
        <family val="1"/>
        <charset val="238"/>
      </rPr>
      <t>4</t>
    </r>
  </si>
  <si>
    <t>1 mol</t>
  </si>
  <si>
    <r>
      <t>Ca(OH)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+ 2.HCl = 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</si>
  <si>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mol Ca(OH)</t>
    </r>
    <r>
      <rPr>
        <vertAlign val="subscript"/>
        <sz val="12"/>
        <color theme="1"/>
        <rFont val="Times New Roman"/>
        <family val="1"/>
        <charset val="238"/>
      </rPr>
      <t>2</t>
    </r>
  </si>
  <si>
    <t>mol HCl</t>
  </si>
  <si>
    <t>ml HCl o</t>
  </si>
  <si>
    <t>x = 5*1/1000 =</t>
  </si>
  <si>
    <t>mmol HCl</t>
  </si>
  <si>
    <r>
      <t>mmol Ca(OH)</t>
    </r>
    <r>
      <rPr>
        <vertAlign val="subscript"/>
        <sz val="12"/>
        <color theme="1"/>
        <rFont val="Times New Roman"/>
        <family val="1"/>
        <charset val="238"/>
      </rPr>
      <t>2</t>
    </r>
  </si>
  <si>
    <t>x = 1*5/2 (mol*mmol/mol) =</t>
  </si>
  <si>
    <r>
      <t>mmol Ca(OH)</t>
    </r>
    <r>
      <rPr>
        <b/>
        <vertAlign val="subscript"/>
        <sz val="12"/>
        <color theme="1"/>
        <rFont val="Times New Roman"/>
        <family val="1"/>
        <charset val="238"/>
      </rPr>
      <t>2</t>
    </r>
  </si>
  <si>
    <r>
      <t>ml Ca(OH)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oldat</t>
    </r>
  </si>
  <si>
    <r>
      <t>mmol Ca(OH)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-t tartalmaz</t>
    </r>
  </si>
  <si>
    <t>x = 1*2,5/20 =</t>
  </si>
  <si>
    <r>
      <t>mmol/ml Ca(OH)</t>
    </r>
    <r>
      <rPr>
        <b/>
        <vertAlign val="subscript"/>
        <sz val="12"/>
        <color theme="1"/>
        <rFont val="Times New Roman"/>
        <family val="1"/>
        <charset val="238"/>
      </rPr>
      <t>2</t>
    </r>
  </si>
  <si>
    <t>x = 1*1,086/0,125 =</t>
  </si>
  <si>
    <r>
      <t>ml Ca(OH)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oldat</t>
    </r>
  </si>
  <si>
    <t>Ekkor a vizet lágyítani kell. Lágyításra szódát vagy trisót használnak.</t>
  </si>
  <si>
    <t>NK-fok</t>
  </si>
  <si>
    <t>l víz</t>
  </si>
  <si>
    <t>g CaO</t>
  </si>
  <si>
    <t>Cél 10 NK-fok. Tehát 12 NK-foknyit kell kágyítani</t>
  </si>
  <si>
    <t>NK fok</t>
  </si>
  <si>
    <t>2. 2000 liter 22 NK-fokos keménységű vízet permetlének kívánunk használni.</t>
  </si>
  <si>
    <t>x = 12*20/1 =</t>
  </si>
  <si>
    <r>
      <t>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</t>
    </r>
    <r>
      <rPr>
        <u/>
        <sz val="12"/>
        <color theme="1"/>
        <rFont val="Times New Roman"/>
        <family val="1"/>
        <charset val="238"/>
      </rPr>
      <t>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+ 2.NaCl</t>
    </r>
  </si>
  <si>
    <r>
      <t>1 mol 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megfelel 1 mol CaO, és ez megfelel 1 mol 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</si>
  <si>
    <t>1 mol CaO = 40+16 =</t>
  </si>
  <si>
    <r>
      <t>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</si>
  <si>
    <t>Na</t>
  </si>
  <si>
    <t>C</t>
  </si>
  <si>
    <t>O</t>
  </si>
  <si>
    <r>
      <t>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.10.H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</si>
  <si>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106+180</t>
  </si>
  <si>
    <t>g CaO-nak megf. Keménységhez kell</t>
  </si>
  <si>
    <t>g szóda</t>
  </si>
  <si>
    <t>x = 240-286/56 =</t>
  </si>
  <si>
    <t>g =</t>
  </si>
  <si>
    <t>kg szóda</t>
  </si>
  <si>
    <r>
      <t>3.CaCl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+ 2.Na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= </t>
    </r>
    <r>
      <rPr>
        <u/>
        <sz val="12"/>
        <color theme="1"/>
        <rFont val="Times New Roman"/>
        <family val="1"/>
        <charset val="238"/>
      </rPr>
      <t>Ca</t>
    </r>
    <r>
      <rPr>
        <u/>
        <vertAlign val="subscript"/>
        <sz val="12"/>
        <color theme="1"/>
        <rFont val="Times New Roman"/>
        <family val="1"/>
        <charset val="238"/>
      </rPr>
      <t>3</t>
    </r>
    <r>
      <rPr>
        <u/>
        <sz val="12"/>
        <color theme="1"/>
        <rFont val="Times New Roman"/>
        <family val="1"/>
        <charset val="238"/>
      </rPr>
      <t>(PO</t>
    </r>
    <r>
      <rPr>
        <u/>
        <vertAlign val="subscript"/>
        <sz val="12"/>
        <color theme="1"/>
        <rFont val="Times New Roman"/>
        <family val="1"/>
        <charset val="238"/>
      </rPr>
      <t>4</t>
    </r>
    <r>
      <rPr>
        <u/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+ 6.NaCl</t>
    </r>
  </si>
  <si>
    <r>
      <t>3 mol CaCl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megfelel 3 mol CaO, és az megfelel 2 mol 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-nak</t>
    </r>
  </si>
  <si>
    <r>
      <t>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</si>
  <si>
    <t>P</t>
  </si>
  <si>
    <r>
      <t>Na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PO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.12.H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</si>
  <si>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t>164+12*18</t>
  </si>
  <si>
    <t>3*56 =</t>
  </si>
  <si>
    <t>2*380 =</t>
  </si>
  <si>
    <t>g trisó</t>
  </si>
  <si>
    <t>g trisó =</t>
  </si>
  <si>
    <t>kg trisó</t>
  </si>
  <si>
    <t>gipsz</t>
  </si>
  <si>
    <t>x = 240*760/168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</si>
</sst>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vertAlign val="subscript"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b/>
      <vertAlign val="subscript"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u/>
      <vertAlign val="subscript"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right"/>
    </xf>
    <xf numFmtId="165" fontId="6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64" fontId="4" fillId="0" borderId="0" xfId="1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6" fillId="0" borderId="0" xfId="0" applyFont="1"/>
    <xf numFmtId="0" fontId="3" fillId="0" borderId="0" xfId="0" applyFont="1" applyFill="1" applyAlignment="1">
      <alignment horizontal="left"/>
    </xf>
    <xf numFmtId="166" fontId="2" fillId="0" borderId="0" xfId="0" applyNumberFormat="1" applyFont="1" applyFill="1"/>
    <xf numFmtId="164" fontId="6" fillId="2" borderId="0" xfId="1" applyNumberFormat="1" applyFont="1" applyFill="1"/>
    <xf numFmtId="0" fontId="6" fillId="2" borderId="0" xfId="0" applyFont="1" applyFill="1"/>
    <xf numFmtId="0" fontId="4" fillId="2" borderId="0" xfId="0" applyFont="1" applyFill="1"/>
    <xf numFmtId="166" fontId="4" fillId="0" borderId="0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/>
    <xf numFmtId="165" fontId="6" fillId="2" borderId="0" xfId="0" applyNumberFormat="1" applyFont="1" applyFill="1" applyBorder="1"/>
    <xf numFmtId="0" fontId="6" fillId="2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65" fontId="3" fillId="0" borderId="1" xfId="0" applyNumberFormat="1" applyFont="1" applyFill="1" applyBorder="1"/>
    <xf numFmtId="166" fontId="2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369;tr_gyak_meg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űtrágya összetétel1"/>
      <sheetName val="Műtrágya oldat1"/>
      <sheetName val="Műtrvizsg2"/>
      <sheetName val="Savanyító hatás2"/>
      <sheetName val="HF1"/>
      <sheetName val="Eredmény"/>
      <sheetName val="Műtrágya keverés3"/>
      <sheetName val="Növényvédőszer1"/>
      <sheetName val="Növényvédőszer2"/>
      <sheetName val="Vízlágyít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D16">
            <v>8.0160320641282556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5E5D-4A7E-4A1A-9D21-F49316323AC8}">
  <dimension ref="A1:I22"/>
  <sheetViews>
    <sheetView tabSelected="1" zoomScale="180" zoomScaleNormal="180" workbookViewId="0">
      <selection activeCell="C1" sqref="C1"/>
    </sheetView>
  </sheetViews>
  <sheetFormatPr defaultRowHeight="15.75" x14ac:dyDescent="0.25"/>
  <cols>
    <col min="1" max="3" width="9.140625" style="5"/>
    <col min="4" max="4" width="9.28515625" style="5" customWidth="1"/>
    <col min="5" max="5" width="10.5703125" style="5" customWidth="1"/>
    <col min="6" max="6" width="7.140625" style="5" customWidth="1"/>
    <col min="7" max="9" width="9.140625" style="5"/>
    <col min="10" max="10" width="12.42578125" style="5" customWidth="1"/>
    <col min="11" max="11" width="2.7109375" style="5" customWidth="1"/>
    <col min="12" max="12" width="4.5703125" style="5" customWidth="1"/>
    <col min="13" max="13" width="8.7109375" style="5" customWidth="1"/>
    <col min="14" max="14" width="3.42578125" style="5" customWidth="1"/>
    <col min="15" max="15" width="7.28515625" style="5" customWidth="1"/>
    <col min="16" max="16" width="6" style="5" customWidth="1"/>
    <col min="17" max="17" width="7.140625" style="5" customWidth="1"/>
    <col min="18" max="18" width="7.28515625" style="5" customWidth="1"/>
    <col min="19" max="19" width="6.28515625" style="5" customWidth="1"/>
    <col min="20" max="20" width="6.140625" style="5" customWidth="1"/>
    <col min="21" max="21" width="7" style="5" customWidth="1"/>
    <col min="22" max="22" width="5.5703125" style="5" customWidth="1"/>
    <col min="23" max="23" width="5.85546875" style="5" customWidth="1"/>
    <col min="24" max="16384" width="9.140625" style="5"/>
  </cols>
  <sheetData>
    <row r="1" spans="1:9" x14ac:dyDescent="0.25">
      <c r="A1" s="19" t="s">
        <v>14</v>
      </c>
    </row>
    <row r="2" spans="1:9" x14ac:dyDescent="0.25">
      <c r="A2" s="5" t="s">
        <v>0</v>
      </c>
    </row>
    <row r="3" spans="1:9" ht="18.75" x14ac:dyDescent="0.35">
      <c r="A3" s="5" t="s">
        <v>3</v>
      </c>
    </row>
    <row r="5" spans="1:9" ht="18.75" x14ac:dyDescent="0.35">
      <c r="A5" s="20" t="s">
        <v>15</v>
      </c>
      <c r="B5" s="8"/>
      <c r="C5" s="8"/>
      <c r="D5" s="3" t="s">
        <v>16</v>
      </c>
      <c r="E5" s="3" t="s">
        <v>17</v>
      </c>
      <c r="F5" s="3" t="s">
        <v>17</v>
      </c>
      <c r="G5" s="8"/>
    </row>
    <row r="6" spans="1:9" x14ac:dyDescent="0.25">
      <c r="A6" s="3"/>
      <c r="B6" s="3"/>
      <c r="C6" s="6">
        <v>1</v>
      </c>
      <c r="D6" s="13" t="s">
        <v>18</v>
      </c>
      <c r="E6" s="3">
        <v>63.5</v>
      </c>
      <c r="F6" s="3">
        <f>C6*E6</f>
        <v>63.5</v>
      </c>
      <c r="G6" s="22">
        <f>F6/F10</f>
        <v>0.25450901803607212</v>
      </c>
      <c r="H6" s="23" t="s">
        <v>23</v>
      </c>
      <c r="I6" s="24"/>
    </row>
    <row r="7" spans="1:9" x14ac:dyDescent="0.25">
      <c r="A7" s="3"/>
      <c r="B7" s="3"/>
      <c r="C7" s="6">
        <v>1</v>
      </c>
      <c r="D7" s="13" t="s">
        <v>19</v>
      </c>
      <c r="E7" s="3">
        <v>32</v>
      </c>
      <c r="F7" s="3">
        <f t="shared" ref="F7:F9" si="0">C7*E7</f>
        <v>32</v>
      </c>
      <c r="G7" s="8"/>
    </row>
    <row r="8" spans="1:9" x14ac:dyDescent="0.25">
      <c r="A8" s="3"/>
      <c r="B8" s="3"/>
      <c r="C8" s="6">
        <v>4</v>
      </c>
      <c r="D8" s="13" t="s">
        <v>20</v>
      </c>
      <c r="E8" s="3">
        <v>16</v>
      </c>
      <c r="F8" s="3">
        <f t="shared" si="0"/>
        <v>64</v>
      </c>
      <c r="G8" s="8"/>
    </row>
    <row r="9" spans="1:9" ht="18.75" x14ac:dyDescent="0.35">
      <c r="A9" s="3"/>
      <c r="B9" s="3"/>
      <c r="C9" s="6">
        <v>5</v>
      </c>
      <c r="D9" s="13" t="s">
        <v>21</v>
      </c>
      <c r="E9" s="3">
        <v>18</v>
      </c>
      <c r="F9" s="3">
        <f t="shared" si="0"/>
        <v>90</v>
      </c>
      <c r="G9" s="14"/>
    </row>
    <row r="10" spans="1:9" x14ac:dyDescent="0.25">
      <c r="A10" s="3"/>
      <c r="B10" s="3"/>
      <c r="C10" s="3"/>
      <c r="D10" s="3"/>
      <c r="E10" s="15" t="s">
        <v>22</v>
      </c>
      <c r="F10" s="21">
        <f>SUM(F6:F9)</f>
        <v>249.5</v>
      </c>
      <c r="G10" s="8" t="s">
        <v>26</v>
      </c>
    </row>
    <row r="11" spans="1:9" x14ac:dyDescent="0.25">
      <c r="A11" s="2"/>
      <c r="B11" s="2"/>
      <c r="C11" s="2"/>
      <c r="D11" s="2"/>
      <c r="E11" s="4"/>
      <c r="F11" s="1"/>
    </row>
    <row r="12" spans="1:9" ht="18.75" x14ac:dyDescent="0.35">
      <c r="A12" s="5" t="s">
        <v>4</v>
      </c>
    </row>
    <row r="14" spans="1:9" ht="18.75" x14ac:dyDescent="0.35">
      <c r="A14" s="12"/>
      <c r="B14" s="10">
        <v>1000</v>
      </c>
      <c r="C14" s="20" t="s">
        <v>25</v>
      </c>
      <c r="D14" s="10"/>
      <c r="E14" s="25">
        <f>F10</f>
        <v>249.5</v>
      </c>
      <c r="F14" s="10" t="s">
        <v>26</v>
      </c>
      <c r="G14" s="10"/>
    </row>
    <row r="15" spans="1:9" ht="18.75" x14ac:dyDescent="0.35">
      <c r="A15" s="9"/>
      <c r="B15" s="26" t="s">
        <v>27</v>
      </c>
      <c r="C15" s="27" t="s">
        <v>25</v>
      </c>
      <c r="D15" s="28"/>
      <c r="E15" s="28">
        <v>2</v>
      </c>
      <c r="F15" s="28" t="s">
        <v>26</v>
      </c>
      <c r="G15" s="10"/>
    </row>
    <row r="16" spans="1:9" ht="17.25" x14ac:dyDescent="0.3">
      <c r="A16" s="9"/>
      <c r="B16" s="10" t="s">
        <v>28</v>
      </c>
      <c r="C16" s="10"/>
      <c r="D16" s="7"/>
      <c r="E16" s="7">
        <f>B14*E15/E14</f>
        <v>8.0160320641282556</v>
      </c>
      <c r="F16" s="11" t="s">
        <v>29</v>
      </c>
      <c r="G16" s="10"/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 t="s">
        <v>30</v>
      </c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8.75" x14ac:dyDescent="0.35">
      <c r="A20" s="10"/>
      <c r="B20" s="10" t="s">
        <v>31</v>
      </c>
      <c r="C20" s="10"/>
      <c r="D20" s="10"/>
      <c r="E20" s="10"/>
      <c r="F20" s="10"/>
      <c r="G20" s="10"/>
    </row>
    <row r="21" spans="1:7" x14ac:dyDescent="0.25">
      <c r="A21" s="10"/>
      <c r="B21" s="10" t="s">
        <v>32</v>
      </c>
      <c r="C21" s="10" t="s">
        <v>32</v>
      </c>
      <c r="D21" s="10"/>
      <c r="E21" s="5" t="s">
        <v>81</v>
      </c>
      <c r="F21" s="10"/>
      <c r="G21" s="10"/>
    </row>
    <row r="22" spans="1:7" x14ac:dyDescent="0.25">
      <c r="A22" s="10"/>
      <c r="B22" s="7">
        <f>[1]Növényvédőszer1!$D$16</f>
        <v>8.0160320641282556</v>
      </c>
      <c r="C22" s="29">
        <f>B22</f>
        <v>8.0160320641282556</v>
      </c>
      <c r="D22" s="30" t="s">
        <v>24</v>
      </c>
      <c r="E22" s="10"/>
      <c r="F22" s="10"/>
      <c r="G22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0B0E-C970-43C8-B2ED-604C244B6CC5}">
  <dimension ref="A1:K18"/>
  <sheetViews>
    <sheetView zoomScale="160" zoomScaleNormal="160" workbookViewId="0">
      <selection activeCell="A2" sqref="A2"/>
    </sheetView>
  </sheetViews>
  <sheetFormatPr defaultRowHeight="15.75" x14ac:dyDescent="0.25"/>
  <cols>
    <col min="1" max="1" width="6.7109375" style="2" customWidth="1"/>
    <col min="2" max="2" width="15" style="2" customWidth="1"/>
    <col min="3" max="3" width="6.140625" style="2" customWidth="1"/>
    <col min="4" max="4" width="9.140625" style="2"/>
    <col min="5" max="5" width="6.42578125" style="2" customWidth="1"/>
    <col min="6" max="6" width="14.85546875" style="2" customWidth="1"/>
    <col min="7" max="16384" width="9.140625" style="2"/>
  </cols>
  <sheetData>
    <row r="1" spans="1:11" x14ac:dyDescent="0.25">
      <c r="A1" s="5" t="s">
        <v>1</v>
      </c>
      <c r="B1" s="5"/>
      <c r="C1" s="5"/>
    </row>
    <row r="2" spans="1:11" x14ac:dyDescent="0.25">
      <c r="A2" s="5"/>
      <c r="B2" s="5" t="s">
        <v>2</v>
      </c>
      <c r="C2" s="5"/>
    </row>
    <row r="4" spans="1:11" ht="18.75" x14ac:dyDescent="0.35">
      <c r="A4" s="16"/>
      <c r="B4" s="16" t="s">
        <v>33</v>
      </c>
      <c r="C4" s="16"/>
      <c r="D4" s="16"/>
      <c r="E4" s="16"/>
      <c r="F4" s="16"/>
      <c r="G4" s="16">
        <v>1000</v>
      </c>
      <c r="H4" s="16" t="s">
        <v>36</v>
      </c>
      <c r="I4" s="16">
        <v>1</v>
      </c>
      <c r="J4" s="16" t="s">
        <v>35</v>
      </c>
      <c r="K4" s="16"/>
    </row>
    <row r="5" spans="1:11" ht="18.75" x14ac:dyDescent="0.35">
      <c r="A5" s="16">
        <v>1</v>
      </c>
      <c r="B5" s="16" t="s">
        <v>34</v>
      </c>
      <c r="C5" s="16">
        <v>2</v>
      </c>
      <c r="D5" s="16" t="s">
        <v>35</v>
      </c>
      <c r="E5" s="16"/>
      <c r="F5" s="16"/>
      <c r="G5" s="31">
        <v>5</v>
      </c>
      <c r="H5" s="31" t="s">
        <v>36</v>
      </c>
      <c r="I5" s="32" t="s">
        <v>27</v>
      </c>
      <c r="J5" s="31" t="s">
        <v>35</v>
      </c>
      <c r="K5" s="16"/>
    </row>
    <row r="6" spans="1:11" ht="18.75" x14ac:dyDescent="0.35">
      <c r="A6" s="32" t="s">
        <v>27</v>
      </c>
      <c r="B6" s="31" t="s">
        <v>39</v>
      </c>
      <c r="C6" s="31">
        <v>5</v>
      </c>
      <c r="D6" s="31" t="s">
        <v>38</v>
      </c>
      <c r="E6" s="31"/>
      <c r="F6" s="16"/>
      <c r="G6" s="16" t="s">
        <v>37</v>
      </c>
      <c r="H6" s="16"/>
      <c r="I6" s="16">
        <f>G5*I4/G4</f>
        <v>5.0000000000000001E-3</v>
      </c>
      <c r="J6" s="16" t="s">
        <v>35</v>
      </c>
      <c r="K6" s="16"/>
    </row>
    <row r="7" spans="1:11" ht="17.25" x14ac:dyDescent="0.3">
      <c r="A7" s="16"/>
      <c r="B7" s="16" t="s">
        <v>40</v>
      </c>
      <c r="C7" s="16"/>
      <c r="D7" s="16"/>
      <c r="E7" s="17">
        <f>A5*C6/C5</f>
        <v>2.5</v>
      </c>
      <c r="F7" s="17" t="s">
        <v>41</v>
      </c>
      <c r="G7" s="16"/>
      <c r="H7" s="16"/>
      <c r="I7" s="17">
        <v>5</v>
      </c>
      <c r="J7" s="17" t="s">
        <v>38</v>
      </c>
      <c r="K7" s="16"/>
    </row>
    <row r="8" spans="1:1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8.75" x14ac:dyDescent="0.35">
      <c r="A9" s="16">
        <v>20</v>
      </c>
      <c r="B9" s="16" t="s">
        <v>42</v>
      </c>
      <c r="C9" s="16"/>
      <c r="D9" s="16"/>
      <c r="E9" s="16">
        <f>E7</f>
        <v>2.5</v>
      </c>
      <c r="F9" s="16" t="s">
        <v>43</v>
      </c>
      <c r="G9" s="16"/>
      <c r="H9" s="16"/>
      <c r="I9" s="16"/>
      <c r="J9" s="16"/>
      <c r="K9" s="16"/>
    </row>
    <row r="10" spans="1:11" ht="18.75" x14ac:dyDescent="0.35">
      <c r="A10" s="31">
        <v>1</v>
      </c>
      <c r="B10" s="31" t="s">
        <v>42</v>
      </c>
      <c r="C10" s="31"/>
      <c r="D10" s="31"/>
      <c r="E10" s="32" t="s">
        <v>27</v>
      </c>
      <c r="F10" s="31" t="s">
        <v>43</v>
      </c>
      <c r="G10" s="31"/>
      <c r="H10" s="31"/>
      <c r="I10" s="16"/>
      <c r="J10" s="16"/>
      <c r="K10" s="16"/>
    </row>
    <row r="11" spans="1:11" ht="17.25" x14ac:dyDescent="0.3">
      <c r="A11" s="16"/>
      <c r="B11" s="16" t="s">
        <v>44</v>
      </c>
      <c r="C11" s="18"/>
      <c r="D11" s="35">
        <f>A10*E9/A9</f>
        <v>0.125</v>
      </c>
      <c r="E11" s="35" t="s">
        <v>45</v>
      </c>
      <c r="F11" s="38"/>
      <c r="G11" s="16"/>
      <c r="H11" s="16"/>
      <c r="I11" s="16"/>
      <c r="J11" s="16"/>
      <c r="K11" s="16"/>
    </row>
    <row r="13" spans="1:11" ht="18.75" x14ac:dyDescent="0.35">
      <c r="A13" s="5" t="s">
        <v>5</v>
      </c>
    </row>
    <row r="14" spans="1:11" x14ac:dyDescent="0.25">
      <c r="B14" s="2" t="s">
        <v>6</v>
      </c>
    </row>
    <row r="16" spans="1:11" ht="18.75" x14ac:dyDescent="0.35">
      <c r="A16" s="16">
        <v>1</v>
      </c>
      <c r="B16" s="16" t="s">
        <v>42</v>
      </c>
      <c r="C16" s="16"/>
      <c r="D16" s="16">
        <f>D11</f>
        <v>0.125</v>
      </c>
      <c r="E16" s="16" t="s">
        <v>43</v>
      </c>
      <c r="F16" s="16"/>
      <c r="G16" s="16"/>
      <c r="H16" s="16"/>
    </row>
    <row r="17" spans="1:8" ht="18.75" x14ac:dyDescent="0.35">
      <c r="A17" s="32" t="s">
        <v>27</v>
      </c>
      <c r="B17" s="31" t="s">
        <v>42</v>
      </c>
      <c r="C17" s="31"/>
      <c r="D17" s="33">
        <f>Növényvédőszer1!C22</f>
        <v>8.0160320641282556</v>
      </c>
      <c r="E17" s="31" t="s">
        <v>43</v>
      </c>
      <c r="F17" s="31"/>
      <c r="G17" s="31"/>
      <c r="H17" s="16"/>
    </row>
    <row r="18" spans="1:8" ht="17.25" x14ac:dyDescent="0.3">
      <c r="A18" s="16"/>
      <c r="B18" s="16" t="s">
        <v>46</v>
      </c>
      <c r="C18" s="16"/>
      <c r="D18" s="34">
        <f>A16*D17/D16</f>
        <v>64.128256513026045</v>
      </c>
      <c r="E18" s="35" t="s">
        <v>47</v>
      </c>
      <c r="F18" s="35"/>
      <c r="G18" s="16"/>
      <c r="H18" s="16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B7D9-8A8E-4A21-A467-2F7B25F21AA0}">
  <dimension ref="A1:I51"/>
  <sheetViews>
    <sheetView zoomScale="160" zoomScaleNormal="160" workbookViewId="0">
      <selection activeCell="A5" sqref="A5"/>
    </sheetView>
  </sheetViews>
  <sheetFormatPr defaultRowHeight="15.75" x14ac:dyDescent="0.25"/>
  <cols>
    <col min="1" max="2" width="9.140625" style="2"/>
    <col min="3" max="3" width="11.42578125" style="2" customWidth="1"/>
    <col min="4" max="16384" width="9.140625" style="2"/>
  </cols>
  <sheetData>
    <row r="1" spans="1:7" x14ac:dyDescent="0.25">
      <c r="A1" s="2" t="s">
        <v>7</v>
      </c>
    </row>
    <row r="2" spans="1:7" x14ac:dyDescent="0.25">
      <c r="A2" s="2" t="s">
        <v>48</v>
      </c>
    </row>
    <row r="3" spans="1:7" x14ac:dyDescent="0.25">
      <c r="A3" s="2" t="s">
        <v>8</v>
      </c>
    </row>
    <row r="4" spans="1:7" x14ac:dyDescent="0.25">
      <c r="A4" s="2" t="s">
        <v>9</v>
      </c>
    </row>
    <row r="6" spans="1:7" ht="18.75" x14ac:dyDescent="0.25">
      <c r="A6" s="2" t="s">
        <v>13</v>
      </c>
    </row>
    <row r="8" spans="1:7" x14ac:dyDescent="0.25">
      <c r="B8" s="16">
        <v>1</v>
      </c>
      <c r="C8" s="16" t="s">
        <v>49</v>
      </c>
      <c r="D8" s="16">
        <v>100</v>
      </c>
      <c r="E8" s="16" t="s">
        <v>50</v>
      </c>
      <c r="F8" s="16">
        <v>1</v>
      </c>
      <c r="G8" s="16" t="s">
        <v>51</v>
      </c>
    </row>
    <row r="9" spans="1:7" x14ac:dyDescent="0.25">
      <c r="B9" s="31">
        <v>22</v>
      </c>
      <c r="C9" s="31" t="s">
        <v>49</v>
      </c>
      <c r="D9" s="31">
        <v>100</v>
      </c>
      <c r="E9" s="31" t="s">
        <v>50</v>
      </c>
      <c r="F9" s="31">
        <v>22</v>
      </c>
      <c r="G9" s="31" t="s">
        <v>51</v>
      </c>
    </row>
    <row r="10" spans="1:7" x14ac:dyDescent="0.25">
      <c r="B10" s="16"/>
      <c r="C10" s="16"/>
      <c r="D10" s="16">
        <v>2000</v>
      </c>
      <c r="E10" s="16" t="s">
        <v>50</v>
      </c>
      <c r="F10" s="35">
        <f>20*F9</f>
        <v>440</v>
      </c>
      <c r="G10" s="35" t="s">
        <v>51</v>
      </c>
    </row>
    <row r="12" spans="1:7" x14ac:dyDescent="0.25">
      <c r="A12" s="2" t="s">
        <v>54</v>
      </c>
    </row>
    <row r="13" spans="1:7" x14ac:dyDescent="0.25">
      <c r="B13" s="2" t="s">
        <v>10</v>
      </c>
    </row>
    <row r="15" spans="1:7" x14ac:dyDescent="0.25">
      <c r="B15" s="16" t="s">
        <v>52</v>
      </c>
      <c r="C15" s="16"/>
      <c r="D15" s="16"/>
      <c r="E15" s="16"/>
      <c r="F15" s="16"/>
      <c r="G15" s="16"/>
    </row>
    <row r="16" spans="1:7" x14ac:dyDescent="0.25">
      <c r="B16" s="16"/>
      <c r="C16" s="16"/>
      <c r="D16" s="16"/>
      <c r="E16" s="16"/>
      <c r="F16" s="16"/>
      <c r="G16" s="16"/>
    </row>
    <row r="17" spans="1:8" x14ac:dyDescent="0.25">
      <c r="B17" s="16">
        <v>1</v>
      </c>
      <c r="C17" s="16" t="s">
        <v>53</v>
      </c>
      <c r="D17" s="16">
        <v>2000</v>
      </c>
      <c r="E17" s="16" t="s">
        <v>50</v>
      </c>
      <c r="F17" s="16">
        <v>20</v>
      </c>
      <c r="G17" s="16" t="s">
        <v>51</v>
      </c>
    </row>
    <row r="18" spans="1:8" x14ac:dyDescent="0.25">
      <c r="B18" s="31">
        <v>12</v>
      </c>
      <c r="C18" s="31" t="s">
        <v>53</v>
      </c>
      <c r="D18" s="31">
        <v>2000</v>
      </c>
      <c r="E18" s="31" t="s">
        <v>50</v>
      </c>
      <c r="F18" s="32" t="s">
        <v>27</v>
      </c>
      <c r="G18" s="31" t="s">
        <v>51</v>
      </c>
    </row>
    <row r="19" spans="1:8" x14ac:dyDescent="0.25">
      <c r="B19" s="16"/>
      <c r="C19" s="16"/>
      <c r="D19" s="16" t="s">
        <v>55</v>
      </c>
      <c r="E19" s="16"/>
      <c r="F19" s="35">
        <f>B18*F17/B17</f>
        <v>240</v>
      </c>
      <c r="G19" s="35" t="s">
        <v>51</v>
      </c>
    </row>
    <row r="21" spans="1:8" x14ac:dyDescent="0.25">
      <c r="A21" s="2" t="s">
        <v>11</v>
      </c>
    </row>
    <row r="23" spans="1:8" ht="18.75" x14ac:dyDescent="0.35">
      <c r="B23" s="16" t="s">
        <v>56</v>
      </c>
      <c r="C23" s="16"/>
      <c r="D23" s="16"/>
      <c r="E23" s="16"/>
      <c r="F23" s="16"/>
      <c r="G23" s="16"/>
      <c r="H23" s="16"/>
    </row>
    <row r="24" spans="1:8" ht="18.75" x14ac:dyDescent="0.35">
      <c r="B24" s="16" t="s">
        <v>57</v>
      </c>
      <c r="C24" s="16"/>
      <c r="D24" s="16"/>
      <c r="E24" s="16"/>
      <c r="F24" s="16"/>
      <c r="G24" s="16"/>
      <c r="H24" s="16"/>
    </row>
    <row r="25" spans="1:8" x14ac:dyDescent="0.25">
      <c r="B25" s="16" t="s">
        <v>58</v>
      </c>
      <c r="C25" s="16"/>
      <c r="D25" s="17">
        <f>40+16</f>
        <v>56</v>
      </c>
      <c r="E25" s="17" t="s">
        <v>26</v>
      </c>
      <c r="F25" s="16"/>
      <c r="G25" s="16"/>
      <c r="H25" s="16"/>
    </row>
    <row r="26" spans="1:8" x14ac:dyDescent="0.25">
      <c r="B26" s="16"/>
      <c r="C26" s="16"/>
      <c r="D26" s="16"/>
      <c r="E26" s="16"/>
      <c r="F26" s="16"/>
      <c r="G26" s="16"/>
      <c r="H26" s="16"/>
    </row>
    <row r="27" spans="1:8" ht="18.75" x14ac:dyDescent="0.35">
      <c r="B27" s="16" t="s">
        <v>59</v>
      </c>
      <c r="C27" s="16"/>
      <c r="D27" s="16"/>
      <c r="E27" s="16"/>
      <c r="F27" s="16"/>
      <c r="G27" s="16" t="s">
        <v>63</v>
      </c>
      <c r="H27" s="16"/>
    </row>
    <row r="28" spans="1:8" x14ac:dyDescent="0.25">
      <c r="B28" s="16">
        <v>2</v>
      </c>
      <c r="C28" s="16" t="s">
        <v>60</v>
      </c>
      <c r="D28" s="16">
        <v>23</v>
      </c>
      <c r="E28" s="16">
        <f>B28*D28</f>
        <v>46</v>
      </c>
      <c r="F28" s="16" t="s">
        <v>26</v>
      </c>
      <c r="G28" s="16" t="s">
        <v>64</v>
      </c>
      <c r="H28" s="16"/>
    </row>
    <row r="29" spans="1:8" x14ac:dyDescent="0.25">
      <c r="B29" s="16">
        <v>1</v>
      </c>
      <c r="C29" s="16" t="s">
        <v>61</v>
      </c>
      <c r="D29" s="16">
        <v>12</v>
      </c>
      <c r="E29" s="16">
        <f t="shared" ref="E29:E30" si="0">B29*D29</f>
        <v>12</v>
      </c>
      <c r="F29" s="16" t="s">
        <v>26</v>
      </c>
      <c r="G29" s="17">
        <f>E31+180</f>
        <v>286</v>
      </c>
      <c r="H29" s="17" t="s">
        <v>17</v>
      </c>
    </row>
    <row r="30" spans="1:8" x14ac:dyDescent="0.25">
      <c r="B30" s="31">
        <v>3</v>
      </c>
      <c r="C30" s="31" t="s">
        <v>62</v>
      </c>
      <c r="D30" s="31">
        <v>16</v>
      </c>
      <c r="E30" s="31">
        <f t="shared" si="0"/>
        <v>48</v>
      </c>
      <c r="F30" s="31" t="s">
        <v>26</v>
      </c>
      <c r="G30" s="16"/>
      <c r="H30" s="16"/>
    </row>
    <row r="31" spans="1:8" x14ac:dyDescent="0.25">
      <c r="B31" s="16"/>
      <c r="C31" s="16"/>
      <c r="D31" s="16"/>
      <c r="E31" s="16">
        <f>SUM(E28:E30)</f>
        <v>106</v>
      </c>
      <c r="F31" s="16" t="s">
        <v>17</v>
      </c>
      <c r="G31" s="16"/>
      <c r="H31" s="16"/>
    </row>
    <row r="32" spans="1:8" x14ac:dyDescent="0.25">
      <c r="B32" s="16"/>
      <c r="C32" s="16"/>
      <c r="D32" s="16"/>
      <c r="E32" s="16"/>
      <c r="F32" s="16"/>
      <c r="G32" s="16"/>
      <c r="H32" s="16"/>
    </row>
    <row r="33" spans="1:9" x14ac:dyDescent="0.25">
      <c r="B33" s="16">
        <v>56</v>
      </c>
      <c r="C33" s="16" t="s">
        <v>65</v>
      </c>
      <c r="D33" s="16"/>
      <c r="E33" s="16"/>
      <c r="F33" s="16"/>
      <c r="G33" s="16">
        <f>G29</f>
        <v>286</v>
      </c>
      <c r="H33" s="16" t="s">
        <v>66</v>
      </c>
    </row>
    <row r="34" spans="1:9" x14ac:dyDescent="0.25">
      <c r="B34" s="31">
        <f>F19</f>
        <v>240</v>
      </c>
      <c r="C34" s="31" t="s">
        <v>65</v>
      </c>
      <c r="D34" s="31"/>
      <c r="E34" s="31"/>
      <c r="F34" s="31"/>
      <c r="G34" s="32" t="s">
        <v>27</v>
      </c>
      <c r="H34" s="31" t="s">
        <v>66</v>
      </c>
    </row>
    <row r="35" spans="1:9" x14ac:dyDescent="0.25">
      <c r="B35" s="16"/>
      <c r="C35" s="16" t="s">
        <v>67</v>
      </c>
      <c r="D35" s="16"/>
      <c r="E35" s="16">
        <f>B34*G33/B33</f>
        <v>1225.7142857142858</v>
      </c>
      <c r="F35" s="16" t="s">
        <v>68</v>
      </c>
      <c r="G35" s="36">
        <f>E35/1000</f>
        <v>1.2257142857142858</v>
      </c>
      <c r="H35" s="35" t="s">
        <v>69</v>
      </c>
    </row>
    <row r="37" spans="1:9" x14ac:dyDescent="0.25">
      <c r="A37" s="2" t="s">
        <v>12</v>
      </c>
    </row>
    <row r="39" spans="1:9" ht="18.75" x14ac:dyDescent="0.35">
      <c r="A39" s="16"/>
      <c r="B39" s="16" t="s">
        <v>70</v>
      </c>
      <c r="C39" s="16"/>
      <c r="D39" s="16"/>
      <c r="E39" s="16"/>
      <c r="F39" s="16"/>
      <c r="G39" s="16"/>
      <c r="H39" s="16"/>
      <c r="I39" s="16"/>
    </row>
    <row r="40" spans="1:9" ht="18.75" x14ac:dyDescent="0.35">
      <c r="A40" s="16"/>
      <c r="B40" s="16" t="s">
        <v>71</v>
      </c>
      <c r="C40" s="16"/>
      <c r="D40" s="16"/>
      <c r="E40" s="16"/>
      <c r="F40" s="16"/>
      <c r="G40" s="16"/>
      <c r="H40" s="16"/>
      <c r="I40" s="16"/>
    </row>
    <row r="41" spans="1:9" x14ac:dyDescent="0.25">
      <c r="A41" s="16"/>
      <c r="B41" s="16" t="s">
        <v>58</v>
      </c>
      <c r="C41" s="16"/>
      <c r="D41" s="17">
        <f>40+16</f>
        <v>56</v>
      </c>
      <c r="E41" s="17" t="s">
        <v>26</v>
      </c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6"/>
      <c r="F42" s="16"/>
      <c r="G42" s="16"/>
      <c r="H42" s="16"/>
      <c r="I42" s="16"/>
    </row>
    <row r="43" spans="1:9" ht="18.75" x14ac:dyDescent="0.35">
      <c r="A43" s="16"/>
      <c r="B43" s="16" t="s">
        <v>72</v>
      </c>
      <c r="C43" s="16"/>
      <c r="D43" s="16"/>
      <c r="E43" s="16"/>
      <c r="F43" s="16"/>
      <c r="G43" s="16" t="s">
        <v>74</v>
      </c>
      <c r="H43" s="16"/>
      <c r="I43" s="16"/>
    </row>
    <row r="44" spans="1:9" x14ac:dyDescent="0.25">
      <c r="A44" s="16"/>
      <c r="B44" s="16">
        <v>3</v>
      </c>
      <c r="C44" s="16" t="s">
        <v>60</v>
      </c>
      <c r="D44" s="16">
        <v>23</v>
      </c>
      <c r="E44" s="16">
        <f>B44*D44</f>
        <v>69</v>
      </c>
      <c r="F44" s="16" t="s">
        <v>26</v>
      </c>
      <c r="G44" s="16" t="s">
        <v>75</v>
      </c>
      <c r="H44" s="17"/>
      <c r="I44" s="16"/>
    </row>
    <row r="45" spans="1:9" x14ac:dyDescent="0.25">
      <c r="A45" s="16"/>
      <c r="B45" s="16">
        <v>1</v>
      </c>
      <c r="C45" s="16" t="s">
        <v>73</v>
      </c>
      <c r="D45" s="16">
        <v>31</v>
      </c>
      <c r="E45" s="16">
        <f t="shared" ref="E45:E46" si="1">B45*D45</f>
        <v>31</v>
      </c>
      <c r="F45" s="16" t="s">
        <v>26</v>
      </c>
      <c r="G45" s="17">
        <f>E47+12*18</f>
        <v>380</v>
      </c>
      <c r="H45" s="17" t="s">
        <v>17</v>
      </c>
      <c r="I45" s="16"/>
    </row>
    <row r="46" spans="1:9" x14ac:dyDescent="0.25">
      <c r="A46" s="16"/>
      <c r="B46" s="31">
        <v>4</v>
      </c>
      <c r="C46" s="31" t="s">
        <v>62</v>
      </c>
      <c r="D46" s="31">
        <v>16</v>
      </c>
      <c r="E46" s="31">
        <f t="shared" si="1"/>
        <v>64</v>
      </c>
      <c r="F46" s="31" t="s">
        <v>26</v>
      </c>
      <c r="G46" s="16"/>
      <c r="H46" s="16"/>
      <c r="I46" s="16"/>
    </row>
    <row r="47" spans="1:9" x14ac:dyDescent="0.25">
      <c r="A47" s="16"/>
      <c r="B47" s="16"/>
      <c r="C47" s="16"/>
      <c r="D47" s="16"/>
      <c r="E47" s="17">
        <f>SUM(E44:E46)</f>
        <v>164</v>
      </c>
      <c r="F47" s="17" t="s">
        <v>17</v>
      </c>
      <c r="G47" s="16"/>
      <c r="H47" s="16"/>
      <c r="I47" s="16"/>
    </row>
    <row r="48" spans="1:9" x14ac:dyDescent="0.25">
      <c r="A48" s="16" t="s">
        <v>76</v>
      </c>
      <c r="B48" s="16">
        <f>3*D41</f>
        <v>168</v>
      </c>
      <c r="C48" s="16" t="s">
        <v>65</v>
      </c>
      <c r="D48" s="16"/>
      <c r="E48" s="16"/>
      <c r="F48" s="16"/>
      <c r="G48" s="16" t="s">
        <v>77</v>
      </c>
      <c r="H48" s="16">
        <f>2*G45</f>
        <v>760</v>
      </c>
      <c r="I48" s="16" t="s">
        <v>78</v>
      </c>
    </row>
    <row r="49" spans="1:9" x14ac:dyDescent="0.25">
      <c r="A49" s="12"/>
      <c r="B49" s="31">
        <f>F19</f>
        <v>240</v>
      </c>
      <c r="C49" s="31" t="s">
        <v>65</v>
      </c>
      <c r="D49" s="31"/>
      <c r="E49" s="31"/>
      <c r="F49" s="31"/>
      <c r="G49" s="31"/>
      <c r="H49" s="32" t="s">
        <v>27</v>
      </c>
      <c r="I49" s="31" t="s">
        <v>78</v>
      </c>
    </row>
    <row r="50" spans="1:9" x14ac:dyDescent="0.25">
      <c r="A50" s="16"/>
      <c r="B50" s="16"/>
      <c r="C50" s="16" t="s">
        <v>82</v>
      </c>
      <c r="D50" s="16"/>
      <c r="E50" s="16"/>
      <c r="F50" s="16">
        <f>B49*H48/B48</f>
        <v>1085.7142857142858</v>
      </c>
      <c r="G50" s="12" t="s">
        <v>79</v>
      </c>
      <c r="H50" s="37">
        <f>F50/1000</f>
        <v>1.0857142857142859</v>
      </c>
      <c r="I50" s="35" t="s">
        <v>80</v>
      </c>
    </row>
    <row r="51" spans="1:9" x14ac:dyDescent="0.25">
      <c r="A51" s="16"/>
      <c r="B51" s="16"/>
      <c r="C51" s="16"/>
      <c r="D51" s="16"/>
      <c r="E51" s="16"/>
      <c r="F51" s="16"/>
      <c r="G51" s="18"/>
      <c r="H51" s="17"/>
      <c r="I5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Növényvédőszer1</vt:lpstr>
      <vt:lpstr>Növényvédőszer2</vt:lpstr>
      <vt:lpstr>Vízlágyítás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2021-03-04T23:21:33Z</dcterms:modified>
</cp:coreProperties>
</file>